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25" windowWidth="20700" windowHeight="9660"/>
  </bookViews>
  <sheets>
    <sheet name="Прим." sheetId="1" r:id="rId1"/>
  </sheets>
  <calcPr calcId="144525"/>
</workbook>
</file>

<file path=xl/calcChain.xml><?xml version="1.0" encoding="utf-8"?>
<calcChain xmlns="http://schemas.openxmlformats.org/spreadsheetml/2006/main">
  <c r="D10" i="1" l="1"/>
  <c r="G10" i="1"/>
  <c r="L10" i="1"/>
  <c r="E11" i="1"/>
  <c r="E9" i="1" s="1"/>
  <c r="E57" i="1" s="1"/>
  <c r="F11" i="1"/>
  <c r="F9" i="1" s="1"/>
  <c r="G11" i="1"/>
  <c r="G9" i="1" s="1"/>
  <c r="G57" i="1" s="1"/>
  <c r="D12" i="1"/>
  <c r="E12" i="1"/>
  <c r="F12" i="1"/>
  <c r="G12" i="1"/>
  <c r="H12" i="1"/>
  <c r="H9" i="1" s="1"/>
  <c r="I12" i="1"/>
  <c r="J12" i="1"/>
  <c r="J9" i="1" s="1"/>
  <c r="K12" i="1"/>
  <c r="L13" i="1"/>
  <c r="L14" i="1"/>
  <c r="L12" i="1" s="1"/>
  <c r="J15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F28" i="1"/>
  <c r="L28" i="1"/>
  <c r="D29" i="1"/>
  <c r="E29" i="1"/>
  <c r="F29" i="1"/>
  <c r="G29" i="1"/>
  <c r="H29" i="1"/>
  <c r="I29" i="1"/>
  <c r="I9" i="1" s="1"/>
  <c r="I57" i="1" s="1"/>
  <c r="J29" i="1"/>
  <c r="K29" i="1"/>
  <c r="K9" i="1" s="1"/>
  <c r="L30" i="1"/>
  <c r="G31" i="1"/>
  <c r="L31" i="1"/>
  <c r="L29" i="1" s="1"/>
  <c r="L32" i="1"/>
  <c r="L33" i="1"/>
  <c r="L34" i="1"/>
  <c r="L35" i="1"/>
  <c r="L36" i="1"/>
  <c r="L37" i="1"/>
  <c r="G38" i="1"/>
  <c r="L38" i="1"/>
  <c r="L39" i="1"/>
  <c r="L40" i="1"/>
  <c r="L41" i="1"/>
  <c r="L42" i="1"/>
  <c r="E43" i="1"/>
  <c r="L43" i="1"/>
  <c r="E44" i="1"/>
  <c r="L44" i="1"/>
  <c r="L45" i="1"/>
  <c r="G46" i="1"/>
  <c r="J46" i="1"/>
  <c r="L46" i="1"/>
  <c r="E47" i="1"/>
  <c r="G47" i="1"/>
  <c r="I47" i="1"/>
  <c r="D48" i="1"/>
  <c r="D47" i="1" s="1"/>
  <c r="E48" i="1"/>
  <c r="F48" i="1"/>
  <c r="F47" i="1" s="1"/>
  <c r="F57" i="1" s="1"/>
  <c r="G48" i="1"/>
  <c r="H48" i="1"/>
  <c r="H47" i="1" s="1"/>
  <c r="H57" i="1" s="1"/>
  <c r="I48" i="1"/>
  <c r="J48" i="1"/>
  <c r="J47" i="1" s="1"/>
  <c r="J57" i="1" s="1"/>
  <c r="L49" i="1"/>
  <c r="K50" i="1"/>
  <c r="K48" i="1" s="1"/>
  <c r="K47" i="1" s="1"/>
  <c r="K57" i="1" s="1"/>
  <c r="L51" i="1"/>
  <c r="L52" i="1"/>
  <c r="L53" i="1"/>
  <c r="L54" i="1"/>
  <c r="L55" i="1"/>
  <c r="F56" i="1"/>
  <c r="L56" i="1"/>
  <c r="L9" i="1" l="1"/>
  <c r="L50" i="1"/>
  <c r="D11" i="1"/>
  <c r="L11" i="1" s="1"/>
  <c r="L48" i="1" l="1"/>
  <c r="L47" i="1" s="1"/>
  <c r="L57" i="1" s="1"/>
  <c r="D9" i="1"/>
  <c r="D57" i="1" s="1"/>
</calcChain>
</file>

<file path=xl/sharedStrings.xml><?xml version="1.0" encoding="utf-8"?>
<sst xmlns="http://schemas.openxmlformats.org/spreadsheetml/2006/main" count="63" uniqueCount="58">
  <si>
    <t>Видатки всього</t>
  </si>
  <si>
    <t xml:space="preserve">  Капітальний ремонт інших об’єктів </t>
  </si>
  <si>
    <t>інші</t>
  </si>
  <si>
    <t>обл. для харчоблоку</t>
  </si>
  <si>
    <t>інтерактивна дошка</t>
  </si>
  <si>
    <t>комп'ютери, ноутбуки</t>
  </si>
  <si>
    <t xml:space="preserve">побутові прилади </t>
  </si>
  <si>
    <t>поповнення бібліотечних фондів</t>
  </si>
  <si>
    <t>у т.ч.:</t>
  </si>
  <si>
    <t>Придбання обладнання і предметів довгострокового користування</t>
  </si>
  <si>
    <t>Капітальні видатки</t>
  </si>
  <si>
    <t>Інші видатки</t>
  </si>
  <si>
    <t>Інші виплати населенню</t>
  </si>
  <si>
    <t>Оплата інших енергоносіїв</t>
  </si>
  <si>
    <t>Оплата електроенергії</t>
  </si>
  <si>
    <t>Оплата водопостачання  та водовідведення</t>
  </si>
  <si>
    <t>Видатки на відрядження</t>
  </si>
  <si>
    <t>заміри контурів</t>
  </si>
  <si>
    <t>навчання</t>
  </si>
  <si>
    <t>зберігання та сортування підручників</t>
  </si>
  <si>
    <t>поточні ремонти</t>
  </si>
  <si>
    <t>послуги пов'язані з транспортними засобами</t>
  </si>
  <si>
    <t>обслуговування оргтехніки</t>
  </si>
  <si>
    <t>викачка нечистот, вивіз сміття</t>
  </si>
  <si>
    <t>послуги зв'язку, послуги Інтернет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</si>
  <si>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</si>
  <si>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</si>
  <si>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</si>
  <si>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обладнання для системи опалення</t>
  </si>
  <si>
    <t>меблі</t>
  </si>
  <si>
    <t>шкільна документація, атестати, свідоцтва</t>
  </si>
  <si>
    <t>запчастини</t>
  </si>
  <si>
    <t>пальне</t>
  </si>
  <si>
    <t>придбання вікон, дверей</t>
  </si>
  <si>
    <t xml:space="preserve">пбутові прилади </t>
  </si>
  <si>
    <t>комп'ютери, проектори, мікроскопи і т.п.</t>
  </si>
  <si>
    <t>посуд</t>
  </si>
  <si>
    <t>теле-, радіо- електронні прилади, обл. для налаштування інтернету</t>
  </si>
  <si>
    <t>господарчі товари, канцелярські товари, крейда</t>
  </si>
  <si>
    <t>будівельні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</si>
  <si>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</si>
  <si>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</si>
  <si>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</si>
  <si>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 xml:space="preserve">
Поточні видатки</t>
  </si>
  <si>
    <t>Від отриманих благодійних внесків, грантів та дарунків</t>
  </si>
  <si>
    <t>Від додаткової (господарської) діяльності, та від реалізації в установленому порядку майна (крім нерухомого майна)</t>
  </si>
  <si>
    <t>місцевий бюджет (бюджет розвитку)</t>
  </si>
  <si>
    <t>місцевий бюджет для здійснення підвозу учнів</t>
  </si>
  <si>
    <t>місцевий бюджет</t>
  </si>
  <si>
    <t>субвенції сільських/міських рад</t>
  </si>
  <si>
    <t>додаткова дотація</t>
  </si>
  <si>
    <t>освітня субвенція</t>
  </si>
  <si>
    <t>Всього</t>
  </si>
  <si>
    <t>Видатки за 11 місяців 2017р. за рахунок наступних надходжень, грн.</t>
  </si>
  <si>
    <t xml:space="preserve">КЕКВ </t>
  </si>
  <si>
    <t>Показники</t>
  </si>
  <si>
    <t>№ п/п</t>
  </si>
  <si>
    <t>Назва закладу             КЗ «Приморська загальноосвітня школа І-ІІІ ступенів»  Татарбунарської районної ради Одеської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</si>
</sst>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7" x14ac:knownFonts="1">
    <font>
      <sz val="10"/>
      <name val="Arial"/>
    </font>
    <font>
      <sz val="14"/>
      <name val="Arial"/>
    </font>
    <font>
      <b/>
      <sz val="14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Arial"/>
    </font>
    <font>
      <b/>
      <sz val="14"/>
      <name val="Times New Roman"/>
      <family val="1"/>
      <charset val="204"/>
    </font>
    <font>
      <b/>
      <u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164" fontId="2" fillId="0" borderId="2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/>
    <xf numFmtId="164" fontId="2" fillId="0" borderId="7" xfId="0" applyNumberFormat="1" applyFont="1" applyBorder="1" applyAlignment="1" applyProtection="1">
      <alignment horizontal="right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/>
    <xf numFmtId="0" fontId="1" fillId="0" borderId="7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/>
    <xf numFmtId="0" fontId="2" fillId="0" borderId="7" xfId="0" applyFont="1" applyBorder="1" applyAlignment="1">
      <alignment vertical="center" wrapText="1"/>
    </xf>
    <xf numFmtId="0" fontId="1" fillId="2" borderId="7" xfId="0" applyFont="1" applyFill="1" applyBorder="1"/>
    <xf numFmtId="164" fontId="2" fillId="2" borderId="7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" fillId="0" borderId="7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6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/>
    <xf numFmtId="0" fontId="5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tabSelected="1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75" sqref="F75"/>
    </sheetView>
  </sheetViews>
  <sheetFormatPr defaultRowHeight="12.75" x14ac:dyDescent="0.2"/>
  <cols>
    <col min="2" max="2" width="55.7109375" customWidth="1"/>
    <col min="4" max="4" width="18.7109375" customWidth="1"/>
    <col min="5" max="5" width="19.85546875" customWidth="1"/>
    <col min="6" max="6" width="22.7109375" customWidth="1"/>
    <col min="7" max="7" width="19.85546875" customWidth="1"/>
    <col min="8" max="8" width="23.140625" customWidth="1"/>
    <col min="9" max="9" width="23.85546875" customWidth="1"/>
    <col min="10" max="10" width="42" customWidth="1"/>
    <col min="11" max="11" width="26.7109375" customWidth="1"/>
    <col min="12" max="12" width="24.42578125" customWidth="1"/>
    <col min="13" max="13" width="32.28515625" customWidth="1"/>
  </cols>
  <sheetData>
    <row r="3" spans="1:13" ht="18" x14ac:dyDescent="0.25">
      <c r="A3" s="60" t="s">
        <v>57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thickBot="1" x14ac:dyDescent="0.3">
      <c r="A4" s="59"/>
      <c r="B4" s="59"/>
      <c r="C4" s="59"/>
      <c r="D4" s="59"/>
      <c r="E4" s="59"/>
      <c r="F4" s="58"/>
      <c r="G4" s="59"/>
      <c r="H4" s="59"/>
      <c r="I4" s="59"/>
      <c r="J4" s="58"/>
      <c r="K4" s="59"/>
      <c r="L4" s="59"/>
      <c r="M4" s="58"/>
    </row>
    <row r="5" spans="1:13" ht="23.25" customHeight="1" x14ac:dyDescent="0.2">
      <c r="A5" s="57" t="s">
        <v>56</v>
      </c>
      <c r="B5" s="56" t="s">
        <v>55</v>
      </c>
      <c r="C5" s="55" t="s">
        <v>54</v>
      </c>
      <c r="D5" s="54" t="s">
        <v>53</v>
      </c>
      <c r="E5" s="53"/>
      <c r="F5" s="53"/>
      <c r="G5" s="53"/>
      <c r="H5" s="53"/>
      <c r="I5" s="53"/>
      <c r="J5" s="53"/>
      <c r="K5" s="52"/>
      <c r="L5" s="51" t="s">
        <v>52</v>
      </c>
      <c r="M5" s="50"/>
    </row>
    <row r="6" spans="1:13" ht="12.75" customHeight="1" x14ac:dyDescent="0.2">
      <c r="A6" s="49"/>
      <c r="B6" s="48"/>
      <c r="C6" s="47"/>
      <c r="D6" s="46" t="s">
        <v>51</v>
      </c>
      <c r="E6" s="46" t="s">
        <v>50</v>
      </c>
      <c r="F6" s="45" t="s">
        <v>49</v>
      </c>
      <c r="G6" s="45" t="s">
        <v>48</v>
      </c>
      <c r="H6" s="45" t="s">
        <v>47</v>
      </c>
      <c r="I6" s="45" t="s">
        <v>46</v>
      </c>
      <c r="J6" s="45" t="s">
        <v>45</v>
      </c>
      <c r="K6" s="44" t="s">
        <v>44</v>
      </c>
      <c r="L6" s="43"/>
      <c r="M6" s="42"/>
    </row>
    <row r="7" spans="1:13" ht="66" customHeight="1" thickBot="1" x14ac:dyDescent="0.25">
      <c r="A7" s="41"/>
      <c r="B7" s="40"/>
      <c r="C7" s="39"/>
      <c r="D7" s="38"/>
      <c r="E7" s="38"/>
      <c r="F7" s="37"/>
      <c r="G7" s="37"/>
      <c r="H7" s="37"/>
      <c r="I7" s="37"/>
      <c r="J7" s="37"/>
      <c r="K7" s="36"/>
      <c r="L7" s="35"/>
      <c r="M7" s="34"/>
    </row>
    <row r="8" spans="1:13" ht="18.75" x14ac:dyDescent="0.25">
      <c r="A8" s="33">
        <v>1</v>
      </c>
      <c r="B8" s="32">
        <v>2</v>
      </c>
      <c r="C8" s="30">
        <v>3</v>
      </c>
      <c r="D8" s="30">
        <v>4</v>
      </c>
      <c r="E8" s="30">
        <v>5</v>
      </c>
      <c r="F8" s="31">
        <v>6</v>
      </c>
      <c r="G8" s="30">
        <v>7</v>
      </c>
      <c r="H8" s="30">
        <v>8</v>
      </c>
      <c r="I8" s="30">
        <v>9</v>
      </c>
      <c r="J8" s="31">
        <v>10</v>
      </c>
      <c r="K8" s="30">
        <v>11</v>
      </c>
      <c r="L8" s="30">
        <v>12</v>
      </c>
      <c r="M8" s="29"/>
    </row>
    <row r="9" spans="1:13" ht="36" customHeight="1" x14ac:dyDescent="0.25">
      <c r="A9" s="28" t="s">
        <v>43</v>
      </c>
      <c r="B9" s="28"/>
      <c r="C9" s="20">
        <v>2000</v>
      </c>
      <c r="D9" s="19">
        <f>D10+D11+D12+D27+D28+D29+D41+D42+D43+D44+D45+D46</f>
        <v>2180640.1568399142</v>
      </c>
      <c r="E9" s="19">
        <f>E10+E11+E12+E27+E28+E29+E41+E42+E43+E44+E45+E46</f>
        <v>640998.98796269996</v>
      </c>
      <c r="F9" s="19">
        <f>F10+F11+F12+F27+F28+F29+F41+F42+F43+F44+F45+F46</f>
        <v>108794</v>
      </c>
      <c r="G9" s="19">
        <f>G10+G11+G12+G27+G28+G29+G41+G42+G43+G44+G45+G46</f>
        <v>199734.24308900442</v>
      </c>
      <c r="H9" s="19">
        <f>H10+H11+H12+H27+H28+H29+H41+H42+H43+H44+H45+H46</f>
        <v>0</v>
      </c>
      <c r="I9" s="19">
        <f>I10+I11+I12+I27+I28+I29+I41+I42+I43+I44+I45+I46</f>
        <v>0</v>
      </c>
      <c r="J9" s="19">
        <f>J10+J11+J12+J27+J28+J29+J41+J42+J43+J44+J45+J46</f>
        <v>19686.8</v>
      </c>
      <c r="K9" s="19">
        <f>K10+K11+K12+K27+K28+K29+K41+K42+K43+K44+K45+K46</f>
        <v>0</v>
      </c>
      <c r="L9" s="19">
        <f>L10+L11+L12+L27+L28+L29+L41+L42+L43+L44+L45+L46</f>
        <v>3149854.1878916183</v>
      </c>
      <c r="M9" s="18"/>
    </row>
    <row r="10" spans="1:13" ht="20.100000000000001" customHeight="1" x14ac:dyDescent="0.25">
      <c r="A10" s="23">
        <v>1</v>
      </c>
      <c r="B10" s="17" t="s">
        <v>42</v>
      </c>
      <c r="C10" s="14">
        <v>2111</v>
      </c>
      <c r="D10" s="8">
        <f>1589316.92+181219.8</f>
        <v>1770536.72</v>
      </c>
      <c r="E10" s="8">
        <v>401570.05</v>
      </c>
      <c r="F10" s="8"/>
      <c r="G10" s="8">
        <f>92657.99+52191.09</f>
        <v>144849.08000000002</v>
      </c>
      <c r="H10" s="8"/>
      <c r="I10" s="8"/>
      <c r="J10" s="8"/>
      <c r="K10" s="8"/>
      <c r="L10" s="8">
        <f>SUM(D10:K10)</f>
        <v>2316955.85</v>
      </c>
      <c r="M10" s="13"/>
    </row>
    <row r="11" spans="1:13" ht="20.100000000000001" customHeight="1" x14ac:dyDescent="0.25">
      <c r="A11" s="23">
        <v>2</v>
      </c>
      <c r="B11" s="15" t="s">
        <v>41</v>
      </c>
      <c r="C11" s="14">
        <v>2120</v>
      </c>
      <c r="D11" s="8">
        <f>D10*0.21568777</f>
        <v>381883.11683991441</v>
      </c>
      <c r="E11" s="8">
        <f>E10*0.223654</f>
        <v>89812.747962699999</v>
      </c>
      <c r="F11" s="8">
        <f>F10*0.22</f>
        <v>0</v>
      </c>
      <c r="G11" s="8">
        <f>G10*0.22589293</f>
        <v>32720.383089004401</v>
      </c>
      <c r="H11" s="8"/>
      <c r="I11" s="8"/>
      <c r="J11" s="8"/>
      <c r="K11" s="8"/>
      <c r="L11" s="8">
        <f>SUM(D11:K11)</f>
        <v>504416.24789161881</v>
      </c>
      <c r="M11" s="13"/>
    </row>
    <row r="12" spans="1:13" ht="39.75" customHeight="1" x14ac:dyDescent="0.25">
      <c r="A12" s="23">
        <v>3</v>
      </c>
      <c r="B12" s="17" t="s">
        <v>40</v>
      </c>
      <c r="C12" s="14">
        <v>2210</v>
      </c>
      <c r="D12" s="8">
        <f>SUM(D14:D26)</f>
        <v>28220.32</v>
      </c>
      <c r="E12" s="8">
        <f>SUM(E14:E26)</f>
        <v>0</v>
      </c>
      <c r="F12" s="8">
        <f>SUM(F14:F26)</f>
        <v>0</v>
      </c>
      <c r="G12" s="8">
        <f>SUM(G14:G26)</f>
        <v>68.64</v>
      </c>
      <c r="H12" s="8">
        <f>SUM(H14:H26)</f>
        <v>0</v>
      </c>
      <c r="I12" s="8">
        <f>SUM(I14:I26)</f>
        <v>0</v>
      </c>
      <c r="J12" s="8">
        <f>SUM(J14:J26)</f>
        <v>17123.16</v>
      </c>
      <c r="K12" s="8">
        <f>SUM(K14:K26)</f>
        <v>0</v>
      </c>
      <c r="L12" s="8">
        <f>SUM(L14:L26)</f>
        <v>45412.12</v>
      </c>
      <c r="M12" s="13"/>
    </row>
    <row r="13" spans="1:13" ht="20.100000000000001" customHeight="1" x14ac:dyDescent="0.25">
      <c r="A13" s="23"/>
      <c r="B13" s="17" t="s">
        <v>8</v>
      </c>
      <c r="C13" s="14"/>
      <c r="D13" s="8"/>
      <c r="E13" s="8"/>
      <c r="F13" s="8"/>
      <c r="G13" s="8"/>
      <c r="H13" s="8"/>
      <c r="I13" s="8"/>
      <c r="J13" s="8"/>
      <c r="K13" s="8"/>
      <c r="L13" s="8">
        <f>SUM(D13:K13)</f>
        <v>0</v>
      </c>
      <c r="M13" s="13"/>
    </row>
    <row r="14" spans="1:13" ht="20.100000000000001" customHeight="1" x14ac:dyDescent="0.25">
      <c r="A14" s="23"/>
      <c r="B14" s="17" t="s">
        <v>39</v>
      </c>
      <c r="C14" s="14"/>
      <c r="D14" s="8"/>
      <c r="E14" s="8"/>
      <c r="F14" s="8"/>
      <c r="G14" s="8"/>
      <c r="H14" s="8"/>
      <c r="I14" s="8"/>
      <c r="J14" s="8"/>
      <c r="K14" s="8"/>
      <c r="L14" s="8">
        <f>SUM(D14:K14)</f>
        <v>0</v>
      </c>
      <c r="M14" s="13"/>
    </row>
    <row r="15" spans="1:13" ht="38.25" customHeight="1" x14ac:dyDescent="0.25">
      <c r="A15" s="23"/>
      <c r="B15" s="17" t="s">
        <v>38</v>
      </c>
      <c r="C15" s="14"/>
      <c r="D15" s="8"/>
      <c r="E15" s="8"/>
      <c r="F15" s="8"/>
      <c r="G15" s="8"/>
      <c r="H15" s="8"/>
      <c r="I15" s="8"/>
      <c r="J15" s="8">
        <f>2000+937.26+587.9+6377</f>
        <v>9902.16</v>
      </c>
      <c r="K15" s="8"/>
      <c r="L15" s="8">
        <f>SUM(D15:K15)</f>
        <v>9902.16</v>
      </c>
      <c r="M15" s="13"/>
    </row>
    <row r="16" spans="1:13" ht="36.75" customHeight="1" x14ac:dyDescent="0.25">
      <c r="A16" s="23"/>
      <c r="B16" s="17" t="s">
        <v>37</v>
      </c>
      <c r="C16" s="14"/>
      <c r="D16" s="8"/>
      <c r="E16" s="8"/>
      <c r="F16" s="8"/>
      <c r="G16" s="8"/>
      <c r="H16" s="8"/>
      <c r="I16" s="8"/>
      <c r="J16" s="8">
        <v>1400</v>
      </c>
      <c r="K16" s="8"/>
      <c r="L16" s="8">
        <f>SUM(D16:K16)</f>
        <v>1400</v>
      </c>
      <c r="M16" s="13"/>
    </row>
    <row r="17" spans="1:13" ht="20.100000000000001" customHeight="1" x14ac:dyDescent="0.25">
      <c r="A17" s="23"/>
      <c r="B17" s="17" t="s">
        <v>36</v>
      </c>
      <c r="C17" s="14"/>
      <c r="D17" s="8"/>
      <c r="E17" s="8"/>
      <c r="F17" s="8"/>
      <c r="G17" s="8"/>
      <c r="H17" s="8"/>
      <c r="I17" s="8"/>
      <c r="J17" s="8"/>
      <c r="K17" s="8"/>
      <c r="L17" s="8">
        <f>SUM(D17:K17)</f>
        <v>0</v>
      </c>
      <c r="M17" s="13"/>
    </row>
    <row r="18" spans="1:13" ht="20.100000000000001" customHeight="1" x14ac:dyDescent="0.25">
      <c r="A18" s="23"/>
      <c r="B18" s="17" t="s">
        <v>35</v>
      </c>
      <c r="C18" s="14"/>
      <c r="D18" s="8">
        <v>17750</v>
      </c>
      <c r="E18" s="8"/>
      <c r="F18" s="8"/>
      <c r="G18" s="8"/>
      <c r="H18" s="8"/>
      <c r="I18" s="8"/>
      <c r="J18" s="8"/>
      <c r="K18" s="8"/>
      <c r="L18" s="8">
        <f>SUM(D18:K18)</f>
        <v>17750</v>
      </c>
      <c r="M18" s="13"/>
    </row>
    <row r="19" spans="1:13" ht="20.100000000000001" customHeight="1" x14ac:dyDescent="0.25">
      <c r="A19" s="23"/>
      <c r="B19" s="17" t="s">
        <v>34</v>
      </c>
      <c r="C19" s="14"/>
      <c r="D19" s="8"/>
      <c r="E19" s="8"/>
      <c r="F19" s="8"/>
      <c r="G19" s="8"/>
      <c r="H19" s="8"/>
      <c r="I19" s="8"/>
      <c r="J19" s="8">
        <v>1580</v>
      </c>
      <c r="K19" s="8"/>
      <c r="L19" s="8">
        <f>SUM(D19:K19)</f>
        <v>1580</v>
      </c>
      <c r="M19" s="13"/>
    </row>
    <row r="20" spans="1:13" ht="20.100000000000001" customHeight="1" x14ac:dyDescent="0.25">
      <c r="A20" s="23"/>
      <c r="B20" s="17" t="s">
        <v>33</v>
      </c>
      <c r="C20" s="14"/>
      <c r="D20" s="8"/>
      <c r="E20" s="8"/>
      <c r="F20" s="8"/>
      <c r="G20" s="8"/>
      <c r="H20" s="8"/>
      <c r="I20" s="8"/>
      <c r="J20" s="8"/>
      <c r="K20" s="8"/>
      <c r="L20" s="8">
        <f>SUM(D20:K20)</f>
        <v>0</v>
      </c>
      <c r="M20" s="13"/>
    </row>
    <row r="21" spans="1:13" ht="20.100000000000001" customHeight="1" x14ac:dyDescent="0.25">
      <c r="A21" s="23"/>
      <c r="B21" s="17" t="s">
        <v>2</v>
      </c>
      <c r="C21" s="14"/>
      <c r="D21" s="8"/>
      <c r="E21" s="8"/>
      <c r="F21" s="8"/>
      <c r="G21" s="8"/>
      <c r="H21" s="8"/>
      <c r="I21" s="8"/>
      <c r="J21" s="8"/>
      <c r="K21" s="8"/>
      <c r="L21" s="8">
        <f>SUM(D21:K21)</f>
        <v>0</v>
      </c>
      <c r="M21" s="13"/>
    </row>
    <row r="22" spans="1:13" ht="20.100000000000001" customHeight="1" x14ac:dyDescent="0.25">
      <c r="A22" s="23"/>
      <c r="B22" s="17" t="s">
        <v>32</v>
      </c>
      <c r="C22" s="14"/>
      <c r="D22" s="8"/>
      <c r="E22" s="8"/>
      <c r="F22" s="8"/>
      <c r="G22" s="8"/>
      <c r="H22" s="8"/>
      <c r="I22" s="8"/>
      <c r="J22" s="8">
        <v>4241</v>
      </c>
      <c r="K22" s="8"/>
      <c r="L22" s="8">
        <f>SUM(D22:K22)</f>
        <v>4241</v>
      </c>
      <c r="M22" s="13"/>
    </row>
    <row r="23" spans="1:13" ht="20.100000000000001" customHeight="1" x14ac:dyDescent="0.25">
      <c r="A23" s="23"/>
      <c r="B23" s="17" t="s">
        <v>31</v>
      </c>
      <c r="C23" s="14"/>
      <c r="D23" s="8"/>
      <c r="E23" s="8"/>
      <c r="F23" s="8"/>
      <c r="G23" s="8"/>
      <c r="H23" s="8"/>
      <c r="I23" s="8"/>
      <c r="J23" s="8"/>
      <c r="K23" s="8"/>
      <c r="L23" s="8">
        <f>SUM(D23:K23)</f>
        <v>0</v>
      </c>
      <c r="M23" s="13"/>
    </row>
    <row r="24" spans="1:13" ht="20.100000000000001" customHeight="1" x14ac:dyDescent="0.25">
      <c r="A24" s="23"/>
      <c r="B24" s="17" t="s">
        <v>30</v>
      </c>
      <c r="C24" s="14"/>
      <c r="D24" s="8">
        <v>1942.32</v>
      </c>
      <c r="E24" s="8"/>
      <c r="F24" s="8"/>
      <c r="G24" s="8">
        <v>68.64</v>
      </c>
      <c r="H24" s="8"/>
      <c r="I24" s="8"/>
      <c r="J24" s="8"/>
      <c r="K24" s="8"/>
      <c r="L24" s="8">
        <f>SUM(D24:K24)</f>
        <v>2010.96</v>
      </c>
      <c r="M24" s="13"/>
    </row>
    <row r="25" spans="1:13" ht="20.100000000000001" customHeight="1" x14ac:dyDescent="0.25">
      <c r="A25" s="23"/>
      <c r="B25" s="17" t="s">
        <v>29</v>
      </c>
      <c r="C25" s="14"/>
      <c r="D25" s="8"/>
      <c r="E25" s="8"/>
      <c r="F25" s="8"/>
      <c r="G25" s="8"/>
      <c r="H25" s="8"/>
      <c r="I25" s="8"/>
      <c r="J25" s="8"/>
      <c r="K25" s="8"/>
      <c r="L25" s="8">
        <f>SUM(D25:K25)</f>
        <v>0</v>
      </c>
      <c r="M25" s="13"/>
    </row>
    <row r="26" spans="1:13" ht="20.100000000000001" customHeight="1" x14ac:dyDescent="0.25">
      <c r="A26" s="23"/>
      <c r="B26" s="17" t="s">
        <v>28</v>
      </c>
      <c r="C26" s="14"/>
      <c r="D26" s="8">
        <v>8528</v>
      </c>
      <c r="E26" s="8"/>
      <c r="F26" s="8"/>
      <c r="G26" s="8"/>
      <c r="H26" s="8"/>
      <c r="I26" s="8"/>
      <c r="J26" s="8"/>
      <c r="K26" s="8"/>
      <c r="L26" s="8">
        <f>SUM(D26:K26)</f>
        <v>8528</v>
      </c>
      <c r="M26" s="13"/>
    </row>
    <row r="27" spans="1:13" ht="34.5" customHeight="1" x14ac:dyDescent="0.25">
      <c r="A27" s="23">
        <v>4</v>
      </c>
      <c r="B27" s="17" t="s">
        <v>27</v>
      </c>
      <c r="C27" s="14">
        <v>2220</v>
      </c>
      <c r="D27" s="8"/>
      <c r="E27" s="8"/>
      <c r="F27" s="8"/>
      <c r="G27" s="8">
        <v>1150.3</v>
      </c>
      <c r="H27" s="8"/>
      <c r="I27" s="8"/>
      <c r="J27" s="8"/>
      <c r="K27" s="8"/>
      <c r="L27" s="8">
        <f>SUM(D27:K27)</f>
        <v>1150.3</v>
      </c>
      <c r="M27" s="13"/>
    </row>
    <row r="28" spans="1:13" ht="20.100000000000001" customHeight="1" x14ac:dyDescent="0.25">
      <c r="A28" s="23">
        <v>5</v>
      </c>
      <c r="B28" s="17" t="s">
        <v>26</v>
      </c>
      <c r="C28" s="14">
        <v>2230</v>
      </c>
      <c r="D28" s="8"/>
      <c r="E28" s="8"/>
      <c r="F28" s="8">
        <f>90356+18438</f>
        <v>108794</v>
      </c>
      <c r="G28" s="8"/>
      <c r="H28" s="8"/>
      <c r="I28" s="8"/>
      <c r="J28" s="8"/>
      <c r="K28" s="8"/>
      <c r="L28" s="8">
        <f>SUM(D28:K28)</f>
        <v>108794</v>
      </c>
      <c r="M28" s="13"/>
    </row>
    <row r="29" spans="1:13" ht="20.100000000000001" customHeight="1" x14ac:dyDescent="0.25">
      <c r="A29" s="27">
        <v>6</v>
      </c>
      <c r="B29" s="17" t="s">
        <v>25</v>
      </c>
      <c r="C29" s="14">
        <v>2240</v>
      </c>
      <c r="D29" s="8">
        <f>SUM(D31:D40)</f>
        <v>0</v>
      </c>
      <c r="E29" s="8">
        <f>SUM(E31:E40)</f>
        <v>0</v>
      </c>
      <c r="F29" s="8">
        <f>SUM(F31:F40)</f>
        <v>0</v>
      </c>
      <c r="G29" s="8">
        <f>SUM(G31:G40)</f>
        <v>7542.5300000000007</v>
      </c>
      <c r="H29" s="8">
        <f>SUM(H31:H40)</f>
        <v>0</v>
      </c>
      <c r="I29" s="8">
        <f>SUM(I31:I40)</f>
        <v>0</v>
      </c>
      <c r="J29" s="8">
        <f>SUM(J31:J40)</f>
        <v>0</v>
      </c>
      <c r="K29" s="8">
        <f>SUM(K31:K40)</f>
        <v>0</v>
      </c>
      <c r="L29" s="8">
        <f>SUM(L31:L40)</f>
        <v>7542.5300000000007</v>
      </c>
      <c r="M29" s="13"/>
    </row>
    <row r="30" spans="1:13" ht="20.100000000000001" customHeight="1" x14ac:dyDescent="0.25">
      <c r="A30" s="26"/>
      <c r="B30" s="17" t="s">
        <v>8</v>
      </c>
      <c r="C30" s="14"/>
      <c r="D30" s="8"/>
      <c r="E30" s="8"/>
      <c r="F30" s="8"/>
      <c r="G30" s="8"/>
      <c r="H30" s="8"/>
      <c r="I30" s="8"/>
      <c r="J30" s="8"/>
      <c r="K30" s="8"/>
      <c r="L30" s="8">
        <f>SUM(D30:K30)</f>
        <v>0</v>
      </c>
      <c r="M30" s="13"/>
    </row>
    <row r="31" spans="1:13" ht="20.100000000000001" customHeight="1" x14ac:dyDescent="0.25">
      <c r="A31" s="26"/>
      <c r="B31" s="17" t="s">
        <v>20</v>
      </c>
      <c r="C31" s="14"/>
      <c r="D31" s="8"/>
      <c r="E31" s="8"/>
      <c r="F31" s="8"/>
      <c r="G31" s="8">
        <f>4400+384</f>
        <v>4784</v>
      </c>
      <c r="H31" s="8"/>
      <c r="I31" s="8"/>
      <c r="J31" s="8"/>
      <c r="K31" s="8"/>
      <c r="L31" s="8">
        <f>SUM(D31:K31)</f>
        <v>4784</v>
      </c>
      <c r="M31" s="13"/>
    </row>
    <row r="32" spans="1:13" ht="20.100000000000001" customHeight="1" x14ac:dyDescent="0.25">
      <c r="A32" s="26"/>
      <c r="B32" s="17" t="s">
        <v>24</v>
      </c>
      <c r="C32" s="14"/>
      <c r="D32" s="8"/>
      <c r="E32" s="8"/>
      <c r="F32" s="8"/>
      <c r="G32" s="8">
        <v>507.8</v>
      </c>
      <c r="H32" s="8"/>
      <c r="I32" s="8"/>
      <c r="J32" s="8"/>
      <c r="K32" s="8"/>
      <c r="L32" s="8">
        <f>SUM(D32:K32)</f>
        <v>507.8</v>
      </c>
      <c r="M32" s="13"/>
    </row>
    <row r="33" spans="1:13" ht="20.100000000000001" customHeight="1" x14ac:dyDescent="0.25">
      <c r="A33" s="26"/>
      <c r="B33" s="17" t="s">
        <v>23</v>
      </c>
      <c r="C33" s="14"/>
      <c r="D33" s="8"/>
      <c r="E33" s="8"/>
      <c r="F33" s="8"/>
      <c r="G33" s="8"/>
      <c r="H33" s="8"/>
      <c r="I33" s="8"/>
      <c r="J33" s="8"/>
      <c r="K33" s="8"/>
      <c r="L33" s="8">
        <f>SUM(D33:K33)</f>
        <v>0</v>
      </c>
      <c r="M33" s="13"/>
    </row>
    <row r="34" spans="1:13" ht="20.100000000000001" customHeight="1" x14ac:dyDescent="0.25">
      <c r="A34" s="26"/>
      <c r="B34" s="17" t="s">
        <v>22</v>
      </c>
      <c r="C34" s="14"/>
      <c r="D34" s="8"/>
      <c r="E34" s="8"/>
      <c r="F34" s="8"/>
      <c r="G34" s="8"/>
      <c r="H34" s="8"/>
      <c r="I34" s="8"/>
      <c r="J34" s="8"/>
      <c r="K34" s="8"/>
      <c r="L34" s="8">
        <f>SUM(D34:K34)</f>
        <v>0</v>
      </c>
      <c r="M34" s="13"/>
    </row>
    <row r="35" spans="1:13" ht="39.75" customHeight="1" x14ac:dyDescent="0.25">
      <c r="A35" s="26"/>
      <c r="B35" s="17" t="s">
        <v>21</v>
      </c>
      <c r="C35" s="14"/>
      <c r="D35" s="8"/>
      <c r="E35" s="8"/>
      <c r="F35" s="8"/>
      <c r="G35" s="8"/>
      <c r="H35" s="8"/>
      <c r="I35" s="8"/>
      <c r="J35" s="8"/>
      <c r="K35" s="8"/>
      <c r="L35" s="8">
        <f>SUM(D35:K35)</f>
        <v>0</v>
      </c>
      <c r="M35" s="13"/>
    </row>
    <row r="36" spans="1:13" ht="20.100000000000001" customHeight="1" x14ac:dyDescent="0.25">
      <c r="A36" s="25"/>
      <c r="B36" s="17" t="s">
        <v>20</v>
      </c>
      <c r="C36" s="14"/>
      <c r="D36" s="8"/>
      <c r="E36" s="8"/>
      <c r="F36" s="8"/>
      <c r="G36" s="8"/>
      <c r="H36" s="8"/>
      <c r="I36" s="8"/>
      <c r="J36" s="8"/>
      <c r="K36" s="8"/>
      <c r="L36" s="8">
        <f>SUM(D36:K36)</f>
        <v>0</v>
      </c>
      <c r="M36" s="13"/>
    </row>
    <row r="37" spans="1:13" ht="20.100000000000001" customHeight="1" x14ac:dyDescent="0.25">
      <c r="A37" s="23"/>
      <c r="B37" s="17" t="s">
        <v>19</v>
      </c>
      <c r="C37" s="14"/>
      <c r="D37" s="8"/>
      <c r="E37" s="8"/>
      <c r="F37" s="8"/>
      <c r="G37" s="8">
        <v>307.73</v>
      </c>
      <c r="H37" s="8"/>
      <c r="I37" s="8"/>
      <c r="J37" s="8"/>
      <c r="K37" s="8"/>
      <c r="L37" s="8">
        <f>SUM(D37:K37)</f>
        <v>307.73</v>
      </c>
      <c r="M37" s="13"/>
    </row>
    <row r="38" spans="1:13" ht="20.100000000000001" customHeight="1" x14ac:dyDescent="0.25">
      <c r="A38" s="23"/>
      <c r="B38" s="17" t="s">
        <v>18</v>
      </c>
      <c r="C38" s="14"/>
      <c r="D38" s="8"/>
      <c r="E38" s="8"/>
      <c r="F38" s="8"/>
      <c r="G38" s="8">
        <f>312+1350</f>
        <v>1662</v>
      </c>
      <c r="H38" s="8"/>
      <c r="I38" s="8"/>
      <c r="J38" s="8"/>
      <c r="K38" s="8"/>
      <c r="L38" s="8">
        <f>SUM(D38:K38)</f>
        <v>1662</v>
      </c>
      <c r="M38" s="13"/>
    </row>
    <row r="39" spans="1:13" ht="20.100000000000001" customHeight="1" x14ac:dyDescent="0.25">
      <c r="A39" s="23"/>
      <c r="B39" s="17" t="s">
        <v>17</v>
      </c>
      <c r="C39" s="14"/>
      <c r="D39" s="8"/>
      <c r="E39" s="8"/>
      <c r="F39" s="8"/>
      <c r="G39" s="8">
        <v>281</v>
      </c>
      <c r="H39" s="8"/>
      <c r="I39" s="8"/>
      <c r="J39" s="8"/>
      <c r="K39" s="8"/>
      <c r="L39" s="8">
        <f>SUM(D39:K39)</f>
        <v>281</v>
      </c>
      <c r="M39" s="13"/>
    </row>
    <row r="40" spans="1:13" ht="20.100000000000001" customHeight="1" x14ac:dyDescent="0.25">
      <c r="A40" s="23"/>
      <c r="B40" s="17" t="s">
        <v>2</v>
      </c>
      <c r="C40" s="14"/>
      <c r="D40" s="8"/>
      <c r="E40" s="8"/>
      <c r="F40" s="8"/>
      <c r="G40" s="8"/>
      <c r="H40" s="8"/>
      <c r="I40" s="8"/>
      <c r="J40" s="8"/>
      <c r="K40" s="8"/>
      <c r="L40" s="8">
        <f>SUM(D40:K40)</f>
        <v>0</v>
      </c>
      <c r="M40" s="13"/>
    </row>
    <row r="41" spans="1:13" ht="20.100000000000001" customHeight="1" x14ac:dyDescent="0.25">
      <c r="A41" s="23">
        <v>7</v>
      </c>
      <c r="B41" s="17" t="s">
        <v>16</v>
      </c>
      <c r="C41" s="14">
        <v>2250</v>
      </c>
      <c r="D41" s="8"/>
      <c r="E41" s="8"/>
      <c r="F41" s="8"/>
      <c r="G41" s="8">
        <v>5879.82</v>
      </c>
      <c r="H41" s="8"/>
      <c r="I41" s="8"/>
      <c r="J41" s="8"/>
      <c r="K41" s="8"/>
      <c r="L41" s="8">
        <f>SUM(D41:K41)</f>
        <v>5879.82</v>
      </c>
      <c r="M41" s="13"/>
    </row>
    <row r="42" spans="1:13" ht="33.75" customHeight="1" x14ac:dyDescent="0.25">
      <c r="A42" s="23">
        <v>8</v>
      </c>
      <c r="B42" s="24" t="s">
        <v>15</v>
      </c>
      <c r="C42" s="14">
        <v>2272</v>
      </c>
      <c r="D42" s="8"/>
      <c r="E42" s="8"/>
      <c r="F42" s="8"/>
      <c r="G42" s="8"/>
      <c r="H42" s="8"/>
      <c r="I42" s="8"/>
      <c r="J42" s="8"/>
      <c r="K42" s="8"/>
      <c r="L42" s="8">
        <f>SUM(D42:K42)</f>
        <v>0</v>
      </c>
      <c r="M42" s="13"/>
    </row>
    <row r="43" spans="1:13" ht="20.100000000000001" customHeight="1" x14ac:dyDescent="0.25">
      <c r="A43" s="23">
        <v>9</v>
      </c>
      <c r="B43" s="24" t="s">
        <v>14</v>
      </c>
      <c r="C43" s="14">
        <v>2273</v>
      </c>
      <c r="D43" s="8"/>
      <c r="E43" s="8">
        <f>21064.69+3599</f>
        <v>24663.69</v>
      </c>
      <c r="F43" s="8"/>
      <c r="G43" s="8"/>
      <c r="H43" s="8"/>
      <c r="I43" s="8"/>
      <c r="J43" s="8"/>
      <c r="K43" s="8"/>
      <c r="L43" s="8">
        <f>SUM(D43:K43)</f>
        <v>24663.69</v>
      </c>
      <c r="M43" s="13"/>
    </row>
    <row r="44" spans="1:13" ht="20.100000000000001" customHeight="1" x14ac:dyDescent="0.25">
      <c r="A44" s="23">
        <v>10</v>
      </c>
      <c r="B44" s="24" t="s">
        <v>13</v>
      </c>
      <c r="C44" s="14">
        <v>2275</v>
      </c>
      <c r="D44" s="8"/>
      <c r="E44" s="8">
        <f>41947.13+42031.79+40973.58</f>
        <v>124952.5</v>
      </c>
      <c r="F44" s="8"/>
      <c r="G44" s="8"/>
      <c r="H44" s="8"/>
      <c r="I44" s="8"/>
      <c r="J44" s="8"/>
      <c r="K44" s="8"/>
      <c r="L44" s="8">
        <f>SUM(D44:K44)</f>
        <v>124952.5</v>
      </c>
      <c r="M44" s="13"/>
    </row>
    <row r="45" spans="1:13" ht="20.100000000000001" customHeight="1" x14ac:dyDescent="0.25">
      <c r="A45" s="23">
        <v>11</v>
      </c>
      <c r="B45" s="15" t="s">
        <v>12</v>
      </c>
      <c r="C45" s="14">
        <v>2730</v>
      </c>
      <c r="D45" s="8"/>
      <c r="E45" s="8"/>
      <c r="F45" s="8"/>
      <c r="G45" s="8">
        <v>3276</v>
      </c>
      <c r="H45" s="8"/>
      <c r="I45" s="8"/>
      <c r="J45" s="8"/>
      <c r="K45" s="8"/>
      <c r="L45" s="8">
        <f>SUM(D45:K45)</f>
        <v>3276</v>
      </c>
      <c r="M45" s="13"/>
    </row>
    <row r="46" spans="1:13" ht="20.100000000000001" customHeight="1" x14ac:dyDescent="0.25">
      <c r="A46" s="23">
        <v>12</v>
      </c>
      <c r="B46" s="15" t="s">
        <v>11</v>
      </c>
      <c r="C46" s="14">
        <v>2800</v>
      </c>
      <c r="D46" s="8"/>
      <c r="E46" s="8"/>
      <c r="F46" s="8"/>
      <c r="G46" s="8">
        <f>121.23+4126.26</f>
        <v>4247.49</v>
      </c>
      <c r="H46" s="8"/>
      <c r="I46" s="8"/>
      <c r="J46" s="8">
        <f>2531.24+32.4</f>
        <v>2563.64</v>
      </c>
      <c r="K46" s="8"/>
      <c r="L46" s="8">
        <f>SUM(D46:K46)</f>
        <v>6811.1299999999992</v>
      </c>
      <c r="M46" s="13"/>
    </row>
    <row r="47" spans="1:13" ht="20.100000000000001" customHeight="1" x14ac:dyDescent="0.25">
      <c r="A47" s="22" t="s">
        <v>10</v>
      </c>
      <c r="B47" s="21"/>
      <c r="C47" s="20">
        <v>3000</v>
      </c>
      <c r="D47" s="19">
        <f>D48+D56</f>
        <v>0</v>
      </c>
      <c r="E47" s="19">
        <f>E48+E56</f>
        <v>0</v>
      </c>
      <c r="F47" s="19">
        <f>F48+F56</f>
        <v>174946</v>
      </c>
      <c r="G47" s="19">
        <f>G48+G56</f>
        <v>0</v>
      </c>
      <c r="H47" s="19">
        <f>H48+H56</f>
        <v>0</v>
      </c>
      <c r="I47" s="19">
        <f>I48+I56</f>
        <v>0</v>
      </c>
      <c r="J47" s="19">
        <f>J48+J56</f>
        <v>0</v>
      </c>
      <c r="K47" s="19">
        <f>K48+K56</f>
        <v>9282.68</v>
      </c>
      <c r="L47" s="19">
        <f>L48+L56</f>
        <v>184228.68</v>
      </c>
      <c r="M47" s="18"/>
    </row>
    <row r="48" spans="1:13" ht="38.25" customHeight="1" x14ac:dyDescent="0.25">
      <c r="A48" s="16">
        <v>1</v>
      </c>
      <c r="B48" s="15" t="s">
        <v>9</v>
      </c>
      <c r="C48" s="14">
        <v>3110</v>
      </c>
      <c r="D48" s="8">
        <f>SUM(D50:D55)</f>
        <v>0</v>
      </c>
      <c r="E48" s="8">
        <f>SUM(E50:E55)</f>
        <v>0</v>
      </c>
      <c r="F48" s="8">
        <f>SUM(F50:F55)</f>
        <v>0</v>
      </c>
      <c r="G48" s="8">
        <f>SUM(G50:G55)</f>
        <v>0</v>
      </c>
      <c r="H48" s="8">
        <f>SUM(H50:H55)</f>
        <v>0</v>
      </c>
      <c r="I48" s="8">
        <f>SUM(I50:I55)</f>
        <v>0</v>
      </c>
      <c r="J48" s="8">
        <f>SUM(J50:J55)</f>
        <v>0</v>
      </c>
      <c r="K48" s="8">
        <f>SUM(K50:K55)</f>
        <v>9282.68</v>
      </c>
      <c r="L48" s="8">
        <f>SUM(L50:L55)</f>
        <v>9282.68</v>
      </c>
      <c r="M48" s="13"/>
    </row>
    <row r="49" spans="1:13" ht="20.100000000000001" customHeight="1" x14ac:dyDescent="0.25">
      <c r="A49" s="16"/>
      <c r="B49" s="17" t="s">
        <v>8</v>
      </c>
      <c r="C49" s="14"/>
      <c r="D49" s="8"/>
      <c r="E49" s="8"/>
      <c r="F49" s="8"/>
      <c r="G49" s="8"/>
      <c r="H49" s="8"/>
      <c r="I49" s="8"/>
      <c r="J49" s="8"/>
      <c r="K49" s="8"/>
      <c r="L49" s="8">
        <f>SUM(D49:K49)</f>
        <v>0</v>
      </c>
      <c r="M49" s="13"/>
    </row>
    <row r="50" spans="1:13" ht="20.100000000000001" customHeight="1" x14ac:dyDescent="0.25">
      <c r="A50" s="16"/>
      <c r="B50" s="17" t="s">
        <v>7</v>
      </c>
      <c r="C50" s="14"/>
      <c r="D50" s="8"/>
      <c r="E50" s="8"/>
      <c r="F50" s="8"/>
      <c r="G50" s="8"/>
      <c r="H50" s="8"/>
      <c r="I50" s="8"/>
      <c r="J50" s="8"/>
      <c r="K50" s="8">
        <f>7887.52+1395.16</f>
        <v>9282.68</v>
      </c>
      <c r="L50" s="8">
        <f>SUM(D50:K50)</f>
        <v>9282.68</v>
      </c>
      <c r="M50" s="13"/>
    </row>
    <row r="51" spans="1:13" ht="20.100000000000001" customHeight="1" x14ac:dyDescent="0.25">
      <c r="A51" s="16"/>
      <c r="B51" s="15" t="s">
        <v>6</v>
      </c>
      <c r="C51" s="14"/>
      <c r="D51" s="8"/>
      <c r="E51" s="8"/>
      <c r="F51" s="8"/>
      <c r="G51" s="8"/>
      <c r="H51" s="8"/>
      <c r="I51" s="8"/>
      <c r="J51" s="8"/>
      <c r="K51" s="8"/>
      <c r="L51" s="8">
        <f>SUM(D51:K51)</f>
        <v>0</v>
      </c>
      <c r="M51" s="13"/>
    </row>
    <row r="52" spans="1:13" ht="20.100000000000001" customHeight="1" x14ac:dyDescent="0.25">
      <c r="A52" s="16"/>
      <c r="B52" s="15" t="s">
        <v>5</v>
      </c>
      <c r="C52" s="14"/>
      <c r="D52" s="8"/>
      <c r="E52" s="8"/>
      <c r="F52" s="8"/>
      <c r="G52" s="8"/>
      <c r="H52" s="8"/>
      <c r="I52" s="8"/>
      <c r="J52" s="8"/>
      <c r="K52" s="8"/>
      <c r="L52" s="8">
        <f>SUM(D52:K52)</f>
        <v>0</v>
      </c>
      <c r="M52" s="13"/>
    </row>
    <row r="53" spans="1:13" ht="20.100000000000001" customHeight="1" x14ac:dyDescent="0.25">
      <c r="A53" s="16"/>
      <c r="B53" s="15" t="s">
        <v>4</v>
      </c>
      <c r="C53" s="14"/>
      <c r="D53" s="8"/>
      <c r="E53" s="8"/>
      <c r="F53" s="8"/>
      <c r="G53" s="8"/>
      <c r="H53" s="8"/>
      <c r="I53" s="8"/>
      <c r="J53" s="8"/>
      <c r="K53" s="8"/>
      <c r="L53" s="8">
        <f>SUM(D53:K53)</f>
        <v>0</v>
      </c>
      <c r="M53" s="13"/>
    </row>
    <row r="54" spans="1:13" ht="20.100000000000001" customHeight="1" x14ac:dyDescent="0.25">
      <c r="A54" s="16"/>
      <c r="B54" s="15" t="s">
        <v>3</v>
      </c>
      <c r="C54" s="14"/>
      <c r="D54" s="8"/>
      <c r="E54" s="8"/>
      <c r="F54" s="8"/>
      <c r="G54" s="8"/>
      <c r="H54" s="8"/>
      <c r="I54" s="8"/>
      <c r="J54" s="8"/>
      <c r="K54" s="8"/>
      <c r="L54" s="8">
        <f>SUM(D54:K54)</f>
        <v>0</v>
      </c>
      <c r="M54" s="13"/>
    </row>
    <row r="55" spans="1:13" ht="20.100000000000001" customHeight="1" x14ac:dyDescent="0.25">
      <c r="A55" s="16"/>
      <c r="B55" s="15" t="s">
        <v>2</v>
      </c>
      <c r="C55" s="14"/>
      <c r="D55" s="8"/>
      <c r="E55" s="8"/>
      <c r="F55" s="8"/>
      <c r="G55" s="8"/>
      <c r="H55" s="8"/>
      <c r="I55" s="8"/>
      <c r="J55" s="8"/>
      <c r="K55" s="8"/>
      <c r="L55" s="8">
        <f>SUM(D55:K55)</f>
        <v>0</v>
      </c>
      <c r="M55" s="13"/>
    </row>
    <row r="56" spans="1:13" ht="27.75" customHeight="1" thickBot="1" x14ac:dyDescent="0.3">
      <c r="A56" s="12">
        <v>2</v>
      </c>
      <c r="B56" s="11" t="s">
        <v>1</v>
      </c>
      <c r="C56" s="10">
        <v>3132</v>
      </c>
      <c r="D56" s="9"/>
      <c r="E56" s="9"/>
      <c r="F56" s="9">
        <f>78920+1026+95000</f>
        <v>174946</v>
      </c>
      <c r="G56" s="9"/>
      <c r="H56" s="9"/>
      <c r="I56" s="9"/>
      <c r="J56" s="9"/>
      <c r="K56" s="9"/>
      <c r="L56" s="8">
        <f>SUM(D56:K56)</f>
        <v>174946</v>
      </c>
      <c r="M56" s="7"/>
    </row>
    <row r="57" spans="1:13" ht="27.75" customHeight="1" thickBot="1" x14ac:dyDescent="0.3">
      <c r="A57" s="6" t="s">
        <v>0</v>
      </c>
      <c r="B57" s="5"/>
      <c r="C57" s="4"/>
      <c r="D57" s="3">
        <f>D47+D9</f>
        <v>2180640.1568399142</v>
      </c>
      <c r="E57" s="3">
        <f>E47+E9</f>
        <v>640998.98796269996</v>
      </c>
      <c r="F57" s="3">
        <f>F47+F9</f>
        <v>283740</v>
      </c>
      <c r="G57" s="3">
        <f>G47+G9</f>
        <v>199734.24308900442</v>
      </c>
      <c r="H57" s="3">
        <f>H47+H9</f>
        <v>0</v>
      </c>
      <c r="I57" s="3">
        <f>I47+I9</f>
        <v>0</v>
      </c>
      <c r="J57" s="3">
        <f>J47+J9</f>
        <v>19686.8</v>
      </c>
      <c r="K57" s="3">
        <f>K47+K9</f>
        <v>9282.68</v>
      </c>
      <c r="L57" s="2">
        <f>L47+L9</f>
        <v>3334082.8678916185</v>
      </c>
      <c r="M57" s="1"/>
    </row>
  </sheetData>
  <mergeCells count="18">
    <mergeCell ref="M6:M7"/>
    <mergeCell ref="A9:B9"/>
    <mergeCell ref="A47:B47"/>
    <mergeCell ref="A57:C57"/>
    <mergeCell ref="H6:H7"/>
    <mergeCell ref="I6:I7"/>
    <mergeCell ref="J6:J7"/>
    <mergeCell ref="K6:K7"/>
    <mergeCell ref="A3:M3"/>
    <mergeCell ref="A5:A7"/>
    <mergeCell ref="B5:B7"/>
    <mergeCell ref="C5:C7"/>
    <mergeCell ref="D5:K5"/>
    <mergeCell ref="L5:L7"/>
    <mergeCell ref="D6:D7"/>
    <mergeCell ref="E6:E7"/>
    <mergeCell ref="F6:F7"/>
    <mergeCell ref="G6:G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2017-12-26T09:58:30Z</dcterms:created>
  <dcterms:modified xsi:type="dcterms:W3CDTF">2017-12-26T09:59:34Z</dcterms:modified>
</cp:coreProperties>
</file>